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grey.ca/alfresco/aos/_aos_nodeid/931fdcb3-7316-4a10-9fd5-ffff2fc3618d/"/>
    </mc:Choice>
  </mc:AlternateContent>
  <xr:revisionPtr revIDLastSave="0" documentId="13_ncr:1_{16492804-7E48-4E3C-AF4C-F95EEC3D8A52}" xr6:coauthVersionLast="41" xr6:coauthVersionMax="41" xr10:uidLastSave="{00000000-0000-0000-0000-000000000000}"/>
  <bookViews>
    <workbookView xWindow="-113" yWindow="-113" windowWidth="24267" windowHeight="1314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E17" i="1" l="1"/>
  <c r="E62" i="1" l="1"/>
  <c r="E76" i="1" l="1"/>
  <c r="E77" i="1"/>
  <c r="E40" i="1"/>
  <c r="E41" i="1"/>
  <c r="E61" i="1" l="1"/>
  <c r="B51" i="1" l="1"/>
  <c r="E68" i="1" l="1"/>
  <c r="E69" i="1"/>
  <c r="E70" i="1"/>
  <c r="E71" i="1"/>
  <c r="E72" i="1"/>
  <c r="E67" i="1"/>
  <c r="E60" i="1"/>
  <c r="E63" i="1"/>
  <c r="E59" i="1"/>
  <c r="E55" i="1"/>
  <c r="E54" i="1"/>
  <c r="E32" i="1"/>
  <c r="E33" i="1"/>
  <c r="E34" i="1"/>
  <c r="E35" i="1"/>
  <c r="E36" i="1"/>
  <c r="E31" i="1"/>
  <c r="E22" i="1"/>
  <c r="E23" i="1"/>
  <c r="E24" i="1"/>
  <c r="E25" i="1"/>
  <c r="E26" i="1"/>
  <c r="E27" i="1"/>
  <c r="E21" i="1"/>
  <c r="E10" i="1"/>
  <c r="E11" i="1"/>
  <c r="E12" i="1"/>
  <c r="E13" i="1"/>
  <c r="E14" i="1"/>
  <c r="E15" i="1"/>
  <c r="E16" i="1"/>
  <c r="E9" i="1"/>
  <c r="B18" i="1" l="1"/>
  <c r="F18" i="1"/>
  <c r="D18" i="1"/>
  <c r="E18" i="1" s="1"/>
  <c r="C18" i="1"/>
  <c r="F73" i="1" l="1"/>
  <c r="F37" i="1"/>
  <c r="D37" i="1"/>
  <c r="D73" i="1" l="1"/>
  <c r="C73" i="1"/>
  <c r="B73" i="1"/>
  <c r="F56" i="1"/>
  <c r="D56" i="1"/>
  <c r="C56" i="1"/>
  <c r="B56" i="1"/>
  <c r="F78" i="1"/>
  <c r="D78" i="1"/>
  <c r="C78" i="1"/>
  <c r="B78" i="1"/>
  <c r="F64" i="1"/>
  <c r="D64" i="1"/>
  <c r="C64" i="1"/>
  <c r="B64" i="1"/>
  <c r="F42" i="1"/>
  <c r="D42" i="1"/>
  <c r="C42" i="1"/>
  <c r="B42" i="1"/>
  <c r="C37" i="1"/>
  <c r="B37" i="1"/>
  <c r="E37" i="1" s="1"/>
  <c r="F28" i="1"/>
  <c r="D28" i="1"/>
  <c r="C28" i="1"/>
  <c r="B28" i="1"/>
  <c r="E78" i="1" l="1"/>
  <c r="E42" i="1"/>
  <c r="E64" i="1"/>
  <c r="E28" i="1"/>
  <c r="E73" i="1"/>
  <c r="E56" i="1"/>
  <c r="F80" i="1"/>
  <c r="F44" i="1"/>
  <c r="B44" i="1"/>
  <c r="C44" i="1"/>
  <c r="B80" i="1"/>
  <c r="C80" i="1"/>
  <c r="C82" i="1" l="1"/>
  <c r="B82" i="1"/>
  <c r="F82" i="1"/>
  <c r="D44" i="1"/>
  <c r="D80" i="1"/>
  <c r="E80" i="1" s="1"/>
  <c r="E44" i="1" l="1"/>
  <c r="D82" i="1"/>
  <c r="E82" i="1" s="1"/>
</calcChain>
</file>

<file path=xl/sharedStrings.xml><?xml version="1.0" encoding="utf-8"?>
<sst xmlns="http://schemas.openxmlformats.org/spreadsheetml/2006/main" count="83" uniqueCount="45">
  <si>
    <t>County of Grey</t>
  </si>
  <si>
    <t>Administration</t>
  </si>
  <si>
    <t>Council</t>
  </si>
  <si>
    <t>Information Services</t>
  </si>
  <si>
    <t>Assessment</t>
  </si>
  <si>
    <t>Provincial Offences</t>
  </si>
  <si>
    <t>Property</t>
  </si>
  <si>
    <t>Corporate Servcies</t>
  </si>
  <si>
    <t>Sub-Total</t>
  </si>
  <si>
    <t>Planning and Community Development</t>
  </si>
  <si>
    <t>Agriculture</t>
  </si>
  <si>
    <t>Forestry</t>
  </si>
  <si>
    <t>Trails</t>
  </si>
  <si>
    <t>Economic Development</t>
  </si>
  <si>
    <t>Tourism</t>
  </si>
  <si>
    <t>Grey Roots</t>
  </si>
  <si>
    <t>Social Services</t>
  </si>
  <si>
    <t>Grey Gables</t>
  </si>
  <si>
    <t>Lee Manor</t>
  </si>
  <si>
    <t>Rockwood Terrace</t>
  </si>
  <si>
    <t>Transportation and Public Safety</t>
  </si>
  <si>
    <t>Transportation Services</t>
  </si>
  <si>
    <t>Paramedic Services</t>
  </si>
  <si>
    <t>Budget</t>
  </si>
  <si>
    <t>Net</t>
  </si>
  <si>
    <t>YTD Actual</t>
  </si>
  <si>
    <t>%</t>
  </si>
  <si>
    <t xml:space="preserve">Projected </t>
  </si>
  <si>
    <t>Year End</t>
  </si>
  <si>
    <t>Variance</t>
  </si>
  <si>
    <t>YTD Budget</t>
  </si>
  <si>
    <t>Ontario Works and Child Care</t>
  </si>
  <si>
    <t>Housing &amp; Non-Profit Housing</t>
  </si>
  <si>
    <t>Long Term Care Redevelopment</t>
  </si>
  <si>
    <t>Net Operating Total</t>
  </si>
  <si>
    <t>Net Capital Total</t>
  </si>
  <si>
    <t>Net Operating and Capital Total</t>
  </si>
  <si>
    <t>Weekly Indemnity &amp; Workers' Compensation</t>
  </si>
  <si>
    <t>Housing and Non-Profit Housing</t>
  </si>
  <si>
    <t xml:space="preserve">Planning  </t>
  </si>
  <si>
    <t>Taxation, Grants and Other</t>
  </si>
  <si>
    <t>Attachment to FR-CW-27-19</t>
  </si>
  <si>
    <t>2019 Operating Budget Variance Analysis as of September 30, 2019</t>
  </si>
  <si>
    <t>2019 Capital Budget Variance Analysis as of September 30, 2019</t>
  </si>
  <si>
    <t>Health Care &amp; Other Funding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</si>
</sst>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9" fontId="1" fillId="0" borderId="1" xfId="0" applyNumberFormat="1" applyFont="1" applyBorder="1"/>
    <xf numFmtId="0" fontId="1" fillId="0" borderId="0" xfId="0" applyFont="1" applyAlignment="1">
      <alignment horizontal="center"/>
    </xf>
    <xf numFmtId="164" fontId="0" fillId="0" borderId="0" xfId="0" applyNumberFormat="1" applyFill="1"/>
    <xf numFmtId="164" fontId="0" fillId="0" borderId="1" xfId="0" applyNumberFormat="1" applyFill="1" applyBorder="1"/>
    <xf numFmtId="0" fontId="0" fillId="0" borderId="0" xfId="0" applyFill="1"/>
    <xf numFmtId="9" fontId="0" fillId="0" borderId="0" xfId="0" applyNumberFormat="1" applyFill="1"/>
    <xf numFmtId="0" fontId="0" fillId="0" borderId="1" xfId="0" applyFill="1" applyBorder="1"/>
    <xf numFmtId="9" fontId="0" fillId="0" borderId="1" xfId="0" applyNumberFormat="1" applyFill="1" applyBorder="1"/>
    <xf numFmtId="0" fontId="1" fillId="0" borderId="0" xfId="0" applyFont="1" applyFill="1"/>
    <xf numFmtId="0" fontId="1" fillId="0" borderId="1" xfId="0" applyFont="1" applyFill="1" applyBorder="1"/>
    <xf numFmtId="164" fontId="1" fillId="0" borderId="1" xfId="0" applyNumberFormat="1" applyFont="1" applyFill="1" applyBorder="1"/>
    <xf numFmtId="9" fontId="1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topLeftCell="A67" zoomScaleNormal="100" workbookViewId="0">
      <selection activeCell="F72" sqref="F72"/>
    </sheetView>
  </sheetViews>
  <sheetFormatPr defaultRowHeight="15.05" x14ac:dyDescent="0.3"/>
  <cols>
    <col min="1" max="1" width="41" customWidth="1"/>
    <col min="2" max="4" width="13.44140625" bestFit="1" customWidth="1"/>
    <col min="5" max="5" width="10.33203125" bestFit="1" customWidth="1"/>
    <col min="6" max="6" width="11.5546875" bestFit="1" customWidth="1"/>
    <col min="8" max="9" width="11.5546875" bestFit="1" customWidth="1"/>
  </cols>
  <sheetData>
    <row r="1" spans="1:6" ht="15.65" x14ac:dyDescent="0.3">
      <c r="A1" s="20" t="s">
        <v>41</v>
      </c>
      <c r="B1" s="20"/>
      <c r="C1" s="20"/>
      <c r="D1" s="20"/>
      <c r="E1" s="20"/>
      <c r="F1" s="20"/>
    </row>
    <row r="2" spans="1:6" ht="15.65" x14ac:dyDescent="0.3">
      <c r="A2" s="20" t="s">
        <v>0</v>
      </c>
      <c r="B2" s="20"/>
      <c r="C2" s="20"/>
      <c r="D2" s="20"/>
      <c r="E2" s="20"/>
      <c r="F2" s="20"/>
    </row>
    <row r="3" spans="1:6" x14ac:dyDescent="0.3">
      <c r="A3" s="21" t="s">
        <v>42</v>
      </c>
      <c r="B3" s="21"/>
      <c r="C3" s="21"/>
      <c r="D3" s="21"/>
      <c r="E3" s="21"/>
      <c r="F3" s="21"/>
    </row>
    <row r="4" spans="1:6" x14ac:dyDescent="0.3">
      <c r="A4" s="6"/>
      <c r="B4" s="6"/>
      <c r="C4" s="6"/>
      <c r="D4" s="6"/>
      <c r="E4" s="6"/>
      <c r="F4" s="6"/>
    </row>
    <row r="5" spans="1:6" x14ac:dyDescent="0.3">
      <c r="F5" s="18" t="s">
        <v>27</v>
      </c>
    </row>
    <row r="6" spans="1:6" x14ac:dyDescent="0.3">
      <c r="B6" s="6">
        <v>2019</v>
      </c>
      <c r="C6" s="6" t="s">
        <v>24</v>
      </c>
      <c r="D6" s="6" t="s">
        <v>24</v>
      </c>
      <c r="E6" s="6" t="s">
        <v>26</v>
      </c>
      <c r="F6" s="18" t="s">
        <v>28</v>
      </c>
    </row>
    <row r="7" spans="1:6" x14ac:dyDescent="0.3">
      <c r="B7" s="6" t="s">
        <v>23</v>
      </c>
      <c r="C7" s="6" t="s">
        <v>30</v>
      </c>
      <c r="D7" s="6" t="s">
        <v>25</v>
      </c>
      <c r="E7" s="6" t="s">
        <v>25</v>
      </c>
      <c r="F7" s="6" t="s">
        <v>29</v>
      </c>
    </row>
    <row r="8" spans="1:6" x14ac:dyDescent="0.3">
      <c r="A8" s="1" t="s">
        <v>7</v>
      </c>
      <c r="D8" s="9"/>
    </row>
    <row r="9" spans="1:6" x14ac:dyDescent="0.3">
      <c r="A9" s="9" t="s">
        <v>1</v>
      </c>
      <c r="B9" s="7">
        <v>4539200</v>
      </c>
      <c r="C9" s="7">
        <v>3404340</v>
      </c>
      <c r="D9" s="7">
        <v>3054796</v>
      </c>
      <c r="E9" s="10">
        <f>IFERROR(D9/B9,0)</f>
        <v>0.67298114205146287</v>
      </c>
      <c r="F9" s="7">
        <v>429600</v>
      </c>
    </row>
    <row r="10" spans="1:6" x14ac:dyDescent="0.3">
      <c r="A10" s="9" t="s">
        <v>2</v>
      </c>
      <c r="B10" s="7">
        <v>752400</v>
      </c>
      <c r="C10" s="7">
        <v>564282</v>
      </c>
      <c r="D10" s="7">
        <v>592205</v>
      </c>
      <c r="E10" s="10">
        <f t="shared" ref="E10:E16" si="0">IFERROR(D10/B10,0)</f>
        <v>0.78708798511430089</v>
      </c>
      <c r="F10" s="7">
        <v>0</v>
      </c>
    </row>
    <row r="11" spans="1:6" x14ac:dyDescent="0.3">
      <c r="A11" s="9" t="s">
        <v>3</v>
      </c>
      <c r="B11" s="7">
        <v>0</v>
      </c>
      <c r="C11" s="7">
        <v>-18</v>
      </c>
      <c r="D11" s="7">
        <v>309107</v>
      </c>
      <c r="E11" s="10">
        <f t="shared" si="0"/>
        <v>0</v>
      </c>
      <c r="F11" s="7">
        <v>-10000</v>
      </c>
    </row>
    <row r="12" spans="1:6" x14ac:dyDescent="0.3">
      <c r="A12" s="9" t="s">
        <v>37</v>
      </c>
      <c r="B12" s="7">
        <v>0</v>
      </c>
      <c r="C12" s="7">
        <v>0</v>
      </c>
      <c r="D12" s="7">
        <v>172723</v>
      </c>
      <c r="E12" s="10">
        <f t="shared" si="0"/>
        <v>0</v>
      </c>
      <c r="F12" s="7">
        <f>19000-202400</f>
        <v>-183400</v>
      </c>
    </row>
    <row r="13" spans="1:6" x14ac:dyDescent="0.3">
      <c r="A13" s="9" t="s">
        <v>4</v>
      </c>
      <c r="B13" s="7">
        <v>1849200</v>
      </c>
      <c r="C13" s="7">
        <v>1849200</v>
      </c>
      <c r="D13" s="7">
        <v>1386848</v>
      </c>
      <c r="E13" s="10">
        <f t="shared" si="0"/>
        <v>0.74997187973177593</v>
      </c>
      <c r="F13" s="7">
        <v>0</v>
      </c>
    </row>
    <row r="14" spans="1:6" x14ac:dyDescent="0.3">
      <c r="A14" s="9" t="s">
        <v>5</v>
      </c>
      <c r="B14" s="7">
        <v>-418900</v>
      </c>
      <c r="C14" s="7">
        <v>-314145</v>
      </c>
      <c r="D14" s="7">
        <v>-545369</v>
      </c>
      <c r="E14" s="10">
        <f t="shared" si="0"/>
        <v>1.3019073764621627</v>
      </c>
      <c r="F14" s="7">
        <v>-30000</v>
      </c>
    </row>
    <row r="15" spans="1:6" x14ac:dyDescent="0.3">
      <c r="A15" s="9" t="s">
        <v>44</v>
      </c>
      <c r="B15" s="7">
        <v>2125000</v>
      </c>
      <c r="C15" s="7">
        <v>1593756</v>
      </c>
      <c r="D15" s="7">
        <v>1491756</v>
      </c>
      <c r="E15" s="10">
        <f t="shared" si="0"/>
        <v>0.70200282352941179</v>
      </c>
      <c r="F15" s="7">
        <v>188800</v>
      </c>
    </row>
    <row r="16" spans="1:6" x14ac:dyDescent="0.3">
      <c r="A16" s="9" t="s">
        <v>6</v>
      </c>
      <c r="B16" s="7">
        <v>298492</v>
      </c>
      <c r="C16" s="7">
        <v>223902</v>
      </c>
      <c r="D16" s="7">
        <v>182513</v>
      </c>
      <c r="E16" s="10">
        <f t="shared" si="0"/>
        <v>0.61145022312155772</v>
      </c>
      <c r="F16" s="7">
        <v>15000</v>
      </c>
    </row>
    <row r="17" spans="1:9" x14ac:dyDescent="0.3">
      <c r="A17" s="9" t="s">
        <v>40</v>
      </c>
      <c r="B17" s="7">
        <v>-136900</v>
      </c>
      <c r="C17" s="7">
        <v>-102681</v>
      </c>
      <c r="D17" s="7">
        <v>-833248</v>
      </c>
      <c r="E17" s="10">
        <f>IFERROR(D17/B17,0)</f>
        <v>6.0865449233016804</v>
      </c>
      <c r="F17" s="7">
        <v>1009500</v>
      </c>
    </row>
    <row r="18" spans="1:9" x14ac:dyDescent="0.3">
      <c r="A18" s="11" t="s">
        <v>8</v>
      </c>
      <c r="B18" s="8">
        <f>SUM(B9:B17)</f>
        <v>9008492</v>
      </c>
      <c r="C18" s="8">
        <f>SUM(C9:C17)</f>
        <v>7218636</v>
      </c>
      <c r="D18" s="8">
        <f>SUM(D9:D17)</f>
        <v>5811331</v>
      </c>
      <c r="E18" s="12">
        <f>IFERROR(D18/B18,0)</f>
        <v>0.64509476169818436</v>
      </c>
      <c r="F18" s="8">
        <f>SUM(F9:F17)</f>
        <v>1419500</v>
      </c>
    </row>
    <row r="19" spans="1:9" x14ac:dyDescent="0.3">
      <c r="A19" s="9"/>
      <c r="B19" s="7"/>
      <c r="C19" s="7"/>
      <c r="D19" s="7"/>
      <c r="E19" s="10"/>
      <c r="F19" s="7"/>
    </row>
    <row r="20" spans="1:9" x14ac:dyDescent="0.3">
      <c r="A20" s="13" t="s">
        <v>9</v>
      </c>
      <c r="B20" s="7"/>
      <c r="C20" s="7"/>
      <c r="D20" s="7"/>
      <c r="E20" s="10"/>
      <c r="F20" s="7"/>
    </row>
    <row r="21" spans="1:9" x14ac:dyDescent="0.3">
      <c r="A21" s="9" t="s">
        <v>39</v>
      </c>
      <c r="B21" s="7">
        <v>719160</v>
      </c>
      <c r="C21" s="7">
        <v>539388</v>
      </c>
      <c r="D21" s="7">
        <v>585960</v>
      </c>
      <c r="E21" s="10">
        <f>IFERROR(D21/B21,0)</f>
        <v>0.81478391456699484</v>
      </c>
      <c r="F21" s="7">
        <v>5000</v>
      </c>
    </row>
    <row r="22" spans="1:9" x14ac:dyDescent="0.3">
      <c r="A22" s="9" t="s">
        <v>10</v>
      </c>
      <c r="B22" s="7">
        <v>140919</v>
      </c>
      <c r="C22" s="7">
        <v>105696</v>
      </c>
      <c r="D22" s="7">
        <v>108190</v>
      </c>
      <c r="E22" s="10">
        <f t="shared" ref="E22:E27" si="1">IFERROR(D22/B22,0)</f>
        <v>0.76774601011928834</v>
      </c>
      <c r="F22" s="7">
        <v>10000</v>
      </c>
    </row>
    <row r="23" spans="1:9" x14ac:dyDescent="0.3">
      <c r="A23" s="9" t="s">
        <v>11</v>
      </c>
      <c r="B23" s="7">
        <v>63400</v>
      </c>
      <c r="C23" s="7">
        <v>47538</v>
      </c>
      <c r="D23" s="7">
        <v>67959</v>
      </c>
      <c r="E23" s="10">
        <f t="shared" si="1"/>
        <v>1.0719085173501577</v>
      </c>
      <c r="F23" s="7">
        <v>-10000</v>
      </c>
    </row>
    <row r="24" spans="1:9" x14ac:dyDescent="0.3">
      <c r="A24" s="9" t="s">
        <v>12</v>
      </c>
      <c r="B24" s="7">
        <v>68950</v>
      </c>
      <c r="C24" s="7">
        <v>51714</v>
      </c>
      <c r="D24" s="7">
        <v>21651</v>
      </c>
      <c r="E24" s="10">
        <f t="shared" si="1"/>
        <v>0.31401015228426393</v>
      </c>
      <c r="F24" s="7">
        <v>40000</v>
      </c>
    </row>
    <row r="25" spans="1:9" x14ac:dyDescent="0.3">
      <c r="A25" s="9" t="s">
        <v>13</v>
      </c>
      <c r="B25" s="7">
        <v>754557</v>
      </c>
      <c r="C25" s="7">
        <v>565884</v>
      </c>
      <c r="D25" s="7">
        <v>783500</v>
      </c>
      <c r="E25" s="10">
        <f t="shared" si="1"/>
        <v>1.0383576058535009</v>
      </c>
      <c r="F25" s="7">
        <v>-175400</v>
      </c>
    </row>
    <row r="26" spans="1:9" x14ac:dyDescent="0.3">
      <c r="A26" s="9" t="s">
        <v>14</v>
      </c>
      <c r="B26" s="7">
        <v>571800</v>
      </c>
      <c r="C26" s="7">
        <v>428859</v>
      </c>
      <c r="D26" s="7">
        <v>402061</v>
      </c>
      <c r="E26" s="10">
        <f t="shared" si="1"/>
        <v>0.70314970269324939</v>
      </c>
      <c r="F26" s="7">
        <v>20000</v>
      </c>
      <c r="H26" s="2"/>
    </row>
    <row r="27" spans="1:9" x14ac:dyDescent="0.3">
      <c r="A27" s="9" t="s">
        <v>15</v>
      </c>
      <c r="B27" s="7">
        <v>1865405</v>
      </c>
      <c r="C27" s="7">
        <v>1399041</v>
      </c>
      <c r="D27" s="7">
        <v>1406856</v>
      </c>
      <c r="E27" s="10">
        <f t="shared" si="1"/>
        <v>0.75418260377773194</v>
      </c>
      <c r="F27" s="7">
        <v>0</v>
      </c>
    </row>
    <row r="28" spans="1:9" x14ac:dyDescent="0.3">
      <c r="A28" s="11" t="s">
        <v>8</v>
      </c>
      <c r="B28" s="8">
        <f>SUM(B21:B27)</f>
        <v>4184191</v>
      </c>
      <c r="C28" s="8">
        <f>SUM(C21:C27)</f>
        <v>3138120</v>
      </c>
      <c r="D28" s="8">
        <f>SUM(D21:D27)</f>
        <v>3376177</v>
      </c>
      <c r="E28" s="12">
        <f>IFERROR(D28/B28,0)</f>
        <v>0.80688883466361838</v>
      </c>
      <c r="F28" s="8">
        <f>SUM(F21:F27)</f>
        <v>-110400</v>
      </c>
    </row>
    <row r="29" spans="1:9" x14ac:dyDescent="0.3">
      <c r="A29" s="9"/>
      <c r="B29" s="7"/>
      <c r="C29" s="7"/>
      <c r="D29" s="7"/>
      <c r="E29" s="10"/>
      <c r="F29" s="7"/>
    </row>
    <row r="30" spans="1:9" x14ac:dyDescent="0.3">
      <c r="A30" s="13" t="s">
        <v>16</v>
      </c>
      <c r="B30" s="7"/>
      <c r="C30" s="7"/>
      <c r="D30" s="7"/>
      <c r="E30" s="10"/>
      <c r="F30" s="7"/>
    </row>
    <row r="31" spans="1:9" x14ac:dyDescent="0.3">
      <c r="A31" s="9" t="s">
        <v>31</v>
      </c>
      <c r="B31" s="7">
        <v>3613493</v>
      </c>
      <c r="C31" s="7">
        <v>2710224</v>
      </c>
      <c r="D31" s="7">
        <v>2778711</v>
      </c>
      <c r="E31" s="10">
        <f>IFERROR(D31/B31,0)</f>
        <v>0.76898197948633085</v>
      </c>
      <c r="F31" s="7">
        <v>167900</v>
      </c>
    </row>
    <row r="32" spans="1:9" x14ac:dyDescent="0.3">
      <c r="A32" s="9" t="s">
        <v>32</v>
      </c>
      <c r="B32" s="7">
        <v>5712664</v>
      </c>
      <c r="C32" s="7">
        <v>4284627</v>
      </c>
      <c r="D32" s="7">
        <v>4995227</v>
      </c>
      <c r="E32" s="10">
        <f t="shared" ref="E32:E36" si="2">IFERROR(D32/B32,0)</f>
        <v>0.87441288337630219</v>
      </c>
      <c r="F32" s="7">
        <v>0</v>
      </c>
      <c r="I32" s="2"/>
    </row>
    <row r="33" spans="1:8" x14ac:dyDescent="0.3">
      <c r="A33" s="9" t="s">
        <v>17</v>
      </c>
      <c r="B33" s="7">
        <v>1112683</v>
      </c>
      <c r="C33" s="7">
        <v>834561</v>
      </c>
      <c r="D33" s="7">
        <v>843255</v>
      </c>
      <c r="E33" s="10">
        <f t="shared" si="2"/>
        <v>0.75785735919394837</v>
      </c>
      <c r="F33" s="7">
        <v>-100000</v>
      </c>
    </row>
    <row r="34" spans="1:8" x14ac:dyDescent="0.3">
      <c r="A34" s="9" t="s">
        <v>18</v>
      </c>
      <c r="B34" s="7">
        <v>1705882</v>
      </c>
      <c r="C34" s="7">
        <v>1282214</v>
      </c>
      <c r="D34" s="7">
        <v>1305000</v>
      </c>
      <c r="E34" s="10">
        <f t="shared" si="2"/>
        <v>0.76500015827589485</v>
      </c>
      <c r="F34" s="7">
        <v>-200000</v>
      </c>
    </row>
    <row r="35" spans="1:8" x14ac:dyDescent="0.3">
      <c r="A35" s="9" t="s">
        <v>19</v>
      </c>
      <c r="B35" s="7">
        <v>1299061</v>
      </c>
      <c r="C35" s="7">
        <v>967321</v>
      </c>
      <c r="D35" s="7">
        <v>568909</v>
      </c>
      <c r="E35" s="10">
        <f t="shared" si="2"/>
        <v>0.43793863413650319</v>
      </c>
      <c r="F35" s="7">
        <v>130000</v>
      </c>
    </row>
    <row r="36" spans="1:8" x14ac:dyDescent="0.3">
      <c r="A36" s="9" t="s">
        <v>33</v>
      </c>
      <c r="B36" s="7">
        <v>0</v>
      </c>
      <c r="C36" s="7">
        <v>0</v>
      </c>
      <c r="D36" s="7">
        <v>0</v>
      </c>
      <c r="E36" s="10">
        <f t="shared" si="2"/>
        <v>0</v>
      </c>
      <c r="F36" s="7">
        <v>0</v>
      </c>
    </row>
    <row r="37" spans="1:8" x14ac:dyDescent="0.3">
      <c r="A37" s="11" t="s">
        <v>8</v>
      </c>
      <c r="B37" s="8">
        <f>SUM(B31:B36)</f>
        <v>13443783</v>
      </c>
      <c r="C37" s="8">
        <f>SUM(C31:C36)</f>
        <v>10078947</v>
      </c>
      <c r="D37" s="8">
        <f>SUM(D31:D36)</f>
        <v>10491102</v>
      </c>
      <c r="E37" s="12">
        <f>IFERROR(D37/B37,0)</f>
        <v>0.78036829365662919</v>
      </c>
      <c r="F37" s="8">
        <f>SUM(F31:F36)</f>
        <v>-2100</v>
      </c>
    </row>
    <row r="38" spans="1:8" x14ac:dyDescent="0.3">
      <c r="A38" s="9"/>
      <c r="B38" s="7"/>
      <c r="C38" s="7"/>
      <c r="D38" s="7"/>
      <c r="E38" s="10"/>
      <c r="F38" s="7"/>
    </row>
    <row r="39" spans="1:8" x14ac:dyDescent="0.3">
      <c r="A39" s="13" t="s">
        <v>20</v>
      </c>
      <c r="B39" s="7"/>
      <c r="C39" s="7"/>
      <c r="D39" s="7"/>
      <c r="E39" s="10"/>
      <c r="F39" s="7"/>
    </row>
    <row r="40" spans="1:8" x14ac:dyDescent="0.3">
      <c r="A40" s="9" t="s">
        <v>22</v>
      </c>
      <c r="B40" s="7">
        <v>6556923</v>
      </c>
      <c r="C40" s="7">
        <v>5050968</v>
      </c>
      <c r="D40" s="7">
        <v>4977811</v>
      </c>
      <c r="E40" s="10">
        <f>IFERROR(D40/B40,0)</f>
        <v>0.75916874424177316</v>
      </c>
      <c r="F40" s="7">
        <v>-340000</v>
      </c>
      <c r="H40" s="2"/>
    </row>
    <row r="41" spans="1:8" x14ac:dyDescent="0.3">
      <c r="A41" s="9" t="s">
        <v>21</v>
      </c>
      <c r="B41" s="7">
        <v>10255100</v>
      </c>
      <c r="C41" s="7">
        <v>7669977</v>
      </c>
      <c r="D41" s="7">
        <v>8241291</v>
      </c>
      <c r="E41" s="10">
        <f>IFERROR(D41/B41,0)</f>
        <v>0.80362853604547979</v>
      </c>
      <c r="F41" s="7">
        <v>-300000</v>
      </c>
    </row>
    <row r="42" spans="1:8" x14ac:dyDescent="0.3">
      <c r="A42" s="11" t="s">
        <v>8</v>
      </c>
      <c r="B42" s="8">
        <f>SUM(B40:B41)</f>
        <v>16812023</v>
      </c>
      <c r="C42" s="8">
        <f>SUM(C40:C41)</f>
        <v>12720945</v>
      </c>
      <c r="D42" s="8">
        <f>SUM(D40:D41)</f>
        <v>13219102</v>
      </c>
      <c r="E42" s="12">
        <f>IFERROR(D42/B42,0)</f>
        <v>0.78628859834417308</v>
      </c>
      <c r="F42" s="8">
        <f>SUM(F40:F41)</f>
        <v>-640000</v>
      </c>
    </row>
    <row r="43" spans="1:8" x14ac:dyDescent="0.3">
      <c r="A43" s="9"/>
      <c r="B43" s="7"/>
      <c r="C43" s="7"/>
      <c r="D43" s="7"/>
      <c r="E43" s="10"/>
      <c r="F43" s="7"/>
    </row>
    <row r="44" spans="1:8" x14ac:dyDescent="0.3">
      <c r="A44" s="14" t="s">
        <v>34</v>
      </c>
      <c r="B44" s="15">
        <f>B18+B28+B37+B42</f>
        <v>43448489</v>
      </c>
      <c r="C44" s="15">
        <f>C18+C28+C37+C42</f>
        <v>33156648</v>
      </c>
      <c r="D44" s="15">
        <f>D18+D28+D37+D42</f>
        <v>32897712</v>
      </c>
      <c r="E44" s="16">
        <f>D44/B44</f>
        <v>0.75716584758563177</v>
      </c>
      <c r="F44" s="15">
        <f>F18+F28+F37+F42</f>
        <v>667000</v>
      </c>
    </row>
    <row r="45" spans="1:8" x14ac:dyDescent="0.3">
      <c r="A45" s="9"/>
      <c r="B45" s="9"/>
      <c r="C45" s="9"/>
      <c r="D45" s="9"/>
      <c r="E45" s="9"/>
      <c r="F45" s="9"/>
    </row>
    <row r="46" spans="1:8" x14ac:dyDescent="0.3">
      <c r="A46" s="9"/>
      <c r="B46" s="9"/>
      <c r="C46" s="9"/>
      <c r="D46" s="9"/>
      <c r="E46" s="9"/>
      <c r="F46" s="9"/>
    </row>
    <row r="47" spans="1:8" ht="15.65" x14ac:dyDescent="0.3">
      <c r="A47" s="22" t="s">
        <v>0</v>
      </c>
      <c r="B47" s="22"/>
      <c r="C47" s="22"/>
      <c r="D47" s="22"/>
      <c r="E47" s="22"/>
      <c r="F47" s="22"/>
    </row>
    <row r="48" spans="1:8" x14ac:dyDescent="0.3">
      <c r="A48" s="23" t="s">
        <v>43</v>
      </c>
      <c r="B48" s="23"/>
      <c r="C48" s="23"/>
      <c r="D48" s="23"/>
      <c r="E48" s="23"/>
      <c r="F48" s="23"/>
    </row>
    <row r="49" spans="1:6" x14ac:dyDescent="0.3">
      <c r="A49" s="9"/>
      <c r="B49" s="9"/>
      <c r="C49" s="9"/>
      <c r="D49" s="9"/>
      <c r="E49" s="9"/>
      <c r="F49" s="9"/>
    </row>
    <row r="50" spans="1:6" x14ac:dyDescent="0.3">
      <c r="A50" s="9"/>
      <c r="B50" s="9"/>
      <c r="C50" s="9"/>
      <c r="D50" s="9"/>
      <c r="E50" s="9"/>
      <c r="F50" s="19" t="s">
        <v>27</v>
      </c>
    </row>
    <row r="51" spans="1:6" x14ac:dyDescent="0.3">
      <c r="A51" s="9"/>
      <c r="B51" s="17">
        <f>B6</f>
        <v>2019</v>
      </c>
      <c r="C51" s="17" t="s">
        <v>24</v>
      </c>
      <c r="D51" s="17" t="s">
        <v>24</v>
      </c>
      <c r="E51" s="17" t="s">
        <v>26</v>
      </c>
      <c r="F51" s="19" t="s">
        <v>28</v>
      </c>
    </row>
    <row r="52" spans="1:6" x14ac:dyDescent="0.3">
      <c r="A52" s="9"/>
      <c r="B52" s="17" t="s">
        <v>23</v>
      </c>
      <c r="C52" s="17" t="s">
        <v>30</v>
      </c>
      <c r="D52" s="17" t="s">
        <v>25</v>
      </c>
      <c r="E52" s="17" t="s">
        <v>25</v>
      </c>
      <c r="F52" s="17" t="s">
        <v>29</v>
      </c>
    </row>
    <row r="53" spans="1:6" x14ac:dyDescent="0.3">
      <c r="A53" s="13" t="s">
        <v>7</v>
      </c>
      <c r="B53" s="9"/>
      <c r="C53" s="9"/>
      <c r="D53" s="9"/>
      <c r="E53" s="9"/>
      <c r="F53" s="9"/>
    </row>
    <row r="54" spans="1:6" x14ac:dyDescent="0.3">
      <c r="A54" s="9" t="s">
        <v>1</v>
      </c>
      <c r="B54" s="7">
        <v>156850</v>
      </c>
      <c r="C54" s="7">
        <v>117648</v>
      </c>
      <c r="D54" s="7">
        <v>199063</v>
      </c>
      <c r="E54" s="10">
        <f>IFERROR(D54/B54,0)</f>
        <v>1.2691297417915206</v>
      </c>
      <c r="F54" s="7">
        <v>0</v>
      </c>
    </row>
    <row r="55" spans="1:6" x14ac:dyDescent="0.3">
      <c r="A55" s="9" t="s">
        <v>6</v>
      </c>
      <c r="B55" s="7">
        <v>788439</v>
      </c>
      <c r="C55" s="7">
        <v>591318</v>
      </c>
      <c r="D55" s="7">
        <v>593970</v>
      </c>
      <c r="E55" s="10">
        <f>IFERROR(D55/B55,0)</f>
        <v>0.7533493396445381</v>
      </c>
      <c r="F55" s="7">
        <v>0</v>
      </c>
    </row>
    <row r="56" spans="1:6" x14ac:dyDescent="0.3">
      <c r="A56" s="11" t="s">
        <v>8</v>
      </c>
      <c r="B56" s="8">
        <f>SUM(B54:B55)</f>
        <v>945289</v>
      </c>
      <c r="C56" s="8">
        <f>SUM(C54:C55)</f>
        <v>708966</v>
      </c>
      <c r="D56" s="8">
        <f>SUM(D54:D55)</f>
        <v>793033</v>
      </c>
      <c r="E56" s="12">
        <f>IFERROR(D56/B56,0)</f>
        <v>0.83893179757724889</v>
      </c>
      <c r="F56" s="8">
        <f>SUM(F54:F55)</f>
        <v>0</v>
      </c>
    </row>
    <row r="57" spans="1:6" x14ac:dyDescent="0.3">
      <c r="A57" s="9"/>
      <c r="B57" s="7"/>
      <c r="C57" s="7"/>
      <c r="D57" s="7"/>
      <c r="E57" s="10"/>
      <c r="F57" s="7"/>
    </row>
    <row r="58" spans="1:6" x14ac:dyDescent="0.3">
      <c r="A58" s="13" t="s">
        <v>9</v>
      </c>
      <c r="B58" s="7"/>
      <c r="C58" s="7"/>
      <c r="D58" s="7"/>
      <c r="E58" s="10"/>
      <c r="F58" s="7"/>
    </row>
    <row r="59" spans="1:6" x14ac:dyDescent="0.3">
      <c r="A59" s="9" t="s">
        <v>39</v>
      </c>
      <c r="B59" s="7">
        <v>17650</v>
      </c>
      <c r="C59" s="7">
        <v>13248</v>
      </c>
      <c r="D59" s="7">
        <v>34743</v>
      </c>
      <c r="E59" s="10">
        <f>IFERROR(D59/B59,0)</f>
        <v>1.968441926345609</v>
      </c>
      <c r="F59" s="7">
        <v>0</v>
      </c>
    </row>
    <row r="60" spans="1:6" x14ac:dyDescent="0.3">
      <c r="A60" s="9" t="s">
        <v>12</v>
      </c>
      <c r="B60" s="7">
        <v>75000</v>
      </c>
      <c r="C60" s="7">
        <v>56250</v>
      </c>
      <c r="D60" s="7">
        <v>79098</v>
      </c>
      <c r="E60" s="10">
        <f t="shared" ref="E60:E63" si="3">IFERROR(D60/B60,0)</f>
        <v>1.05464</v>
      </c>
      <c r="F60" s="7">
        <v>0</v>
      </c>
    </row>
    <row r="61" spans="1:6" x14ac:dyDescent="0.3">
      <c r="A61" s="9" t="s">
        <v>13</v>
      </c>
      <c r="B61" s="7">
        <v>82500</v>
      </c>
      <c r="C61" s="7">
        <v>61884</v>
      </c>
      <c r="D61" s="7">
        <v>-6912</v>
      </c>
      <c r="E61" s="10">
        <f t="shared" ref="E61:E62" si="4">IFERROR(D61/B61,0)</f>
        <v>-8.378181818181818E-2</v>
      </c>
      <c r="F61" s="7">
        <v>0</v>
      </c>
    </row>
    <row r="62" spans="1:6" x14ac:dyDescent="0.3">
      <c r="A62" s="9" t="s">
        <v>14</v>
      </c>
      <c r="B62" s="7">
        <v>20460</v>
      </c>
      <c r="C62" s="7">
        <v>15345</v>
      </c>
      <c r="D62" s="7">
        <v>20428</v>
      </c>
      <c r="E62" s="10">
        <f t="shared" si="4"/>
        <v>0.998435972629521</v>
      </c>
      <c r="F62" s="7">
        <v>0</v>
      </c>
    </row>
    <row r="63" spans="1:6" x14ac:dyDescent="0.3">
      <c r="A63" s="9" t="s">
        <v>15</v>
      </c>
      <c r="B63" s="7">
        <v>308700</v>
      </c>
      <c r="C63" s="7">
        <v>231525</v>
      </c>
      <c r="D63" s="7">
        <v>520151</v>
      </c>
      <c r="E63" s="10">
        <f t="shared" si="3"/>
        <v>1.6849724651765468</v>
      </c>
      <c r="F63" s="7">
        <v>0</v>
      </c>
    </row>
    <row r="64" spans="1:6" x14ac:dyDescent="0.3">
      <c r="A64" s="11" t="s">
        <v>8</v>
      </c>
      <c r="B64" s="8">
        <f>SUM(B59:B63)</f>
        <v>504310</v>
      </c>
      <c r="C64" s="8">
        <f>SUM(C59:C63)</f>
        <v>378252</v>
      </c>
      <c r="D64" s="8">
        <f>SUM(D59:D63)</f>
        <v>647508</v>
      </c>
      <c r="E64" s="12">
        <f>IFERROR(D64/B64,0)</f>
        <v>1.2839483650928991</v>
      </c>
      <c r="F64" s="8">
        <f>SUM(F59:F63)</f>
        <v>0</v>
      </c>
    </row>
    <row r="65" spans="1:6" x14ac:dyDescent="0.3">
      <c r="A65" s="9"/>
      <c r="B65" s="7"/>
      <c r="C65" s="7"/>
      <c r="D65" s="7"/>
      <c r="E65" s="10"/>
      <c r="F65" s="7"/>
    </row>
    <row r="66" spans="1:6" x14ac:dyDescent="0.3">
      <c r="A66" s="13" t="s">
        <v>16</v>
      </c>
      <c r="B66" s="7"/>
      <c r="C66" s="7"/>
      <c r="D66" s="7"/>
      <c r="E66" s="10"/>
      <c r="F66" s="7"/>
    </row>
    <row r="67" spans="1:6" x14ac:dyDescent="0.3">
      <c r="A67" s="9" t="s">
        <v>31</v>
      </c>
      <c r="B67" s="7">
        <v>44350</v>
      </c>
      <c r="C67" s="7">
        <v>33264</v>
      </c>
      <c r="D67" s="7">
        <v>352041</v>
      </c>
      <c r="E67" s="10">
        <f>IFERROR(D67/B67,0)</f>
        <v>7.9377903043968434</v>
      </c>
      <c r="F67" s="7">
        <v>0</v>
      </c>
    </row>
    <row r="68" spans="1:6" x14ac:dyDescent="0.3">
      <c r="A68" s="9" t="s">
        <v>38</v>
      </c>
      <c r="B68" s="7">
        <v>1369500</v>
      </c>
      <c r="C68" s="7">
        <v>1027143</v>
      </c>
      <c r="D68" s="7">
        <v>862098</v>
      </c>
      <c r="E68" s="10">
        <f t="shared" ref="E68:E72" si="5">IFERROR(D68/B68,0)</f>
        <v>0.62949835706462209</v>
      </c>
      <c r="F68" s="7">
        <v>0</v>
      </c>
    </row>
    <row r="69" spans="1:6" x14ac:dyDescent="0.3">
      <c r="A69" s="9" t="s">
        <v>17</v>
      </c>
      <c r="B69" s="7">
        <v>281892</v>
      </c>
      <c r="C69" s="7">
        <v>211419</v>
      </c>
      <c r="D69" s="7">
        <v>362300</v>
      </c>
      <c r="E69" s="10">
        <f t="shared" si="5"/>
        <v>1.2852439941537894</v>
      </c>
      <c r="F69" s="7">
        <v>0</v>
      </c>
    </row>
    <row r="70" spans="1:6" x14ac:dyDescent="0.3">
      <c r="A70" s="9" t="s">
        <v>18</v>
      </c>
      <c r="B70" s="7">
        <v>219109</v>
      </c>
      <c r="C70" s="7">
        <v>164331</v>
      </c>
      <c r="D70" s="7">
        <v>154698</v>
      </c>
      <c r="E70" s="10">
        <f t="shared" si="5"/>
        <v>0.70603215751064541</v>
      </c>
      <c r="F70" s="7">
        <v>0</v>
      </c>
    </row>
    <row r="71" spans="1:6" x14ac:dyDescent="0.3">
      <c r="A71" s="9" t="s">
        <v>19</v>
      </c>
      <c r="B71" s="7">
        <v>290009</v>
      </c>
      <c r="C71" s="7">
        <v>217503</v>
      </c>
      <c r="D71" s="7">
        <v>257239</v>
      </c>
      <c r="E71" s="10">
        <f t="shared" si="5"/>
        <v>0.88700350678772033</v>
      </c>
      <c r="F71" s="7">
        <v>0</v>
      </c>
    </row>
    <row r="72" spans="1:6" x14ac:dyDescent="0.3">
      <c r="A72" s="9" t="s">
        <v>33</v>
      </c>
      <c r="B72" s="7">
        <v>1361010</v>
      </c>
      <c r="C72" s="7">
        <v>1020762</v>
      </c>
      <c r="D72" s="7">
        <v>1022753</v>
      </c>
      <c r="E72" s="10">
        <f t="shared" si="5"/>
        <v>0.75146619054966535</v>
      </c>
      <c r="F72" s="7">
        <v>-2000</v>
      </c>
    </row>
    <row r="73" spans="1:6" x14ac:dyDescent="0.3">
      <c r="A73" s="11" t="s">
        <v>8</v>
      </c>
      <c r="B73" s="8">
        <f>SUM(B67:B72)</f>
        <v>3565870</v>
      </c>
      <c r="C73" s="8">
        <f>SUM(C67:C72)</f>
        <v>2674422</v>
      </c>
      <c r="D73" s="8">
        <f>SUM(D67:D72)</f>
        <v>3011129</v>
      </c>
      <c r="E73" s="12">
        <f>IFERROR(D73/B73,0)</f>
        <v>0.8444303914612703</v>
      </c>
      <c r="F73" s="8">
        <f>SUM(F67:F72)</f>
        <v>-2000</v>
      </c>
    </row>
    <row r="74" spans="1:6" x14ac:dyDescent="0.3">
      <c r="A74" s="9"/>
      <c r="B74" s="7"/>
      <c r="C74" s="7"/>
      <c r="D74" s="7"/>
      <c r="E74" s="10"/>
      <c r="F74" s="7"/>
    </row>
    <row r="75" spans="1:6" x14ac:dyDescent="0.3">
      <c r="A75" s="13" t="s">
        <v>20</v>
      </c>
      <c r="B75" s="7"/>
      <c r="C75" s="7"/>
      <c r="D75" s="7"/>
      <c r="E75" s="10"/>
      <c r="F75" s="7"/>
    </row>
    <row r="76" spans="1:6" x14ac:dyDescent="0.3">
      <c r="A76" s="9" t="s">
        <v>22</v>
      </c>
      <c r="B76" s="7">
        <v>93996</v>
      </c>
      <c r="C76" s="7">
        <v>70497</v>
      </c>
      <c r="D76" s="7">
        <v>831134</v>
      </c>
      <c r="E76" s="10">
        <f>IFERROR(D76/B76,0)</f>
        <v>8.8422273288225028</v>
      </c>
      <c r="F76" s="7">
        <v>0</v>
      </c>
    </row>
    <row r="77" spans="1:6" x14ac:dyDescent="0.3">
      <c r="A77" s="9" t="s">
        <v>21</v>
      </c>
      <c r="B77" s="7">
        <v>8663006</v>
      </c>
      <c r="C77" s="7">
        <v>6479448</v>
      </c>
      <c r="D77" s="7">
        <v>10731794</v>
      </c>
      <c r="E77" s="10">
        <f>IFERROR(D77/B77,0)</f>
        <v>1.2388071761695651</v>
      </c>
      <c r="F77" s="7">
        <v>750000</v>
      </c>
    </row>
    <row r="78" spans="1:6" x14ac:dyDescent="0.3">
      <c r="A78" s="11" t="s">
        <v>8</v>
      </c>
      <c r="B78" s="8">
        <f>SUM(B76:B77)</f>
        <v>8757002</v>
      </c>
      <c r="C78" s="8">
        <f>SUM(C76:C77)</f>
        <v>6549945</v>
      </c>
      <c r="D78" s="8">
        <f>SUM(D76:D77)</f>
        <v>11562928</v>
      </c>
      <c r="E78" s="12">
        <f>IFERROR(D78/B78,0)</f>
        <v>1.3204208472260255</v>
      </c>
      <c r="F78" s="8">
        <f>SUM(F76:F77)</f>
        <v>750000</v>
      </c>
    </row>
    <row r="79" spans="1:6" x14ac:dyDescent="0.3">
      <c r="A79" s="9"/>
      <c r="B79" s="7"/>
      <c r="C79" s="7"/>
      <c r="D79" s="7"/>
      <c r="E79" s="10"/>
      <c r="F79" s="7"/>
    </row>
    <row r="80" spans="1:6" x14ac:dyDescent="0.3">
      <c r="A80" s="14" t="s">
        <v>35</v>
      </c>
      <c r="B80" s="15">
        <f>B56+B64+B73+B78</f>
        <v>13772471</v>
      </c>
      <c r="C80" s="15">
        <f>C56+C64+C73+C78</f>
        <v>10311585</v>
      </c>
      <c r="D80" s="15">
        <f>D56+D64+D73+D78</f>
        <v>16014598</v>
      </c>
      <c r="E80" s="16">
        <f>IFERROR(D80/B80,0)</f>
        <v>1.162797728889754</v>
      </c>
      <c r="F80" s="15">
        <f>F56+F64+F73+F78</f>
        <v>748000</v>
      </c>
    </row>
    <row r="81" spans="1:6" x14ac:dyDescent="0.3">
      <c r="A81" s="9"/>
      <c r="B81" s="9"/>
      <c r="C81" s="9"/>
      <c r="D81" s="9"/>
      <c r="E81" s="9"/>
      <c r="F81" s="9"/>
    </row>
    <row r="82" spans="1:6" x14ac:dyDescent="0.3">
      <c r="A82" s="3" t="s">
        <v>36</v>
      </c>
      <c r="B82" s="4">
        <f>B44+B80</f>
        <v>57220960</v>
      </c>
      <c r="C82" s="4">
        <f>C44+C80</f>
        <v>43468233</v>
      </c>
      <c r="D82" s="4">
        <f>D44+D80</f>
        <v>48912310</v>
      </c>
      <c r="E82" s="5">
        <f>IFERROR(D82/B82,0)</f>
        <v>0.8547970883396574</v>
      </c>
      <c r="F82" s="4">
        <f>F44+F80</f>
        <v>1415000</v>
      </c>
    </row>
  </sheetData>
  <mergeCells count="5">
    <mergeCell ref="A1:F1"/>
    <mergeCell ref="A2:F2"/>
    <mergeCell ref="A3:F3"/>
    <mergeCell ref="A47:F47"/>
    <mergeCell ref="A48:F48"/>
  </mergeCells>
  <pageMargins left="0.7" right="0.7" top="0.75" bottom="0.75" header="0.3" footer="0.3"/>
  <pageSetup scale="87" orientation="portrait" verticalDpi="120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ey County Document" ma:contentTypeID="0x0101002C4164E063A41A4487A7365A660F1118010031BA1F9FBD6B30408708386EC3162547" ma:contentTypeVersion="820" ma:contentTypeDescription="" ma:contentTypeScope="" ma:versionID="cd42d0047d48188c76ec7e76bd0b2ec7">
  <xsd:schema xmlns:xsd="http://www.w3.org/2001/XMLSchema" xmlns:xs="http://www.w3.org/2001/XMLSchema" xmlns:p="http://schemas.microsoft.com/office/2006/metadata/properties" xmlns:ns2="e6cd7bd4-3f3e-4495-b8c9-139289cd76e6" targetNamespace="http://schemas.microsoft.com/office/2006/metadata/properties" ma:root="true" ma:fieldsID="a2d8610f62916598539e5cd11dbe90d5" ns2:_="">
    <xsd:import namespace="e6cd7bd4-3f3e-4495-b8c9-139289cd76e6"/>
    <xsd:element name="properties">
      <xsd:complexType>
        <xsd:sequence>
          <xsd:element name="documentManagement">
            <xsd:complexType>
              <xsd:all>
                <xsd:element ref="ns2:gcNumber" minOccurs="0"/>
                <xsd:element ref="ns2:documentNumber" minOccurs="0"/>
                <xsd:element ref="ns2:recordCategory" minOccurs="0"/>
                <xsd:element ref="ns2:NodeRef" minOccurs="0"/>
                <xsd:element ref="ns2:SecurityInfo" minOccurs="0"/>
                <xsd:element ref="ns2:isPublic" minOccurs="0"/>
                <xsd:element ref="ns2:sharedId" minOccurs="0"/>
                <xsd:element ref="ns2:identifier" minOccurs="0"/>
                <xsd:element ref="ns2:reviewAsOf" minOccurs="0"/>
                <xsd:element ref="ns2:capitalProjectPriority" minOccurs="0"/>
                <xsd:element ref="ns2:capitalProjectYear" minOccurs="0"/>
                <xsd:element ref="ns2:Municipality" minOccurs="0"/>
                <xsd:element ref="ns2:addressee" minOccurs="0"/>
                <xsd:element ref="ns2:addressees" minOccurs="0"/>
                <xsd:element ref="ns2:originator" minOccurs="0"/>
                <xsd:element ref="ns2:sentdate" minOccurs="0"/>
                <xsd:element ref="ns2:subjectline" minOccurs="0"/>
                <xsd:element ref="ns2:Year" minOccurs="0"/>
                <xsd:element ref="ns2:Superseded" minOccurs="0"/>
                <xsd:element ref="ns2:bylawNumber" minOccurs="0"/>
                <xsd:element ref="ns2:committee" minOccurs="0"/>
                <xsd:element ref="ns2:meetingId" minOccurs="0"/>
                <xsd:element ref="ns2:agreementNumber" minOccurs="0"/>
                <xsd:element ref="ns2:policyApprovalDate" minOccurs="0"/>
                <xsd:element ref="ns2:policyApprovedBy" minOccurs="0"/>
                <xsd:element ref="ns2:policyNumber" minOccurs="0"/>
                <xsd:element ref="ns2:policyStatus" minOccurs="0"/>
                <xsd:element ref="ns2:purchaseNumber" minOccurs="0"/>
                <xsd:element ref="ns2:procedureNumber" minOccurs="0"/>
                <xsd:element ref="ns2:recordOriginating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d7bd4-3f3e-4495-b8c9-139289cd76e6" elementFormDefault="qualified">
    <xsd:import namespace="http://schemas.microsoft.com/office/2006/documentManagement/types"/>
    <xsd:import namespace="http://schemas.microsoft.com/office/infopath/2007/PartnerControls"/>
    <xsd:element name="gcNumber" ma:index="8" nillable="true" ma:displayName="GC Number" ma:hidden="true" ma:internalName="gcNumber" ma:readOnly="false">
      <xsd:simpleType>
        <xsd:restriction base="dms:Text">
          <xsd:maxLength value="255"/>
        </xsd:restriction>
      </xsd:simpleType>
    </xsd:element>
    <xsd:element name="documentNumber" ma:index="9" nillable="true" ma:displayName="Document Number" ma:hidden="true" ma:internalName="documentNumber" ma:readOnly="false">
      <xsd:simpleType>
        <xsd:restriction base="dms:Text">
          <xsd:maxLength value="255"/>
        </xsd:restriction>
      </xsd:simpleType>
    </xsd:element>
    <xsd:element name="recordCategory" ma:index="10" nillable="true" ma:displayName="Record Category" ma:hidden="true" ma:internalName="recordCategory" ma:readOnly="false">
      <xsd:simpleType>
        <xsd:restriction base="dms:Text">
          <xsd:maxLength value="255"/>
        </xsd:restriction>
      </xsd:simpleType>
    </xsd:element>
    <xsd:element name="NodeRef" ma:index="11" nillable="true" ma:displayName="NodeRef" ma:default="" ma:hidden="true" ma:internalName="NodeRef" ma:readOnly="false">
      <xsd:simpleType>
        <xsd:restriction base="dms:Text">
          <xsd:maxLength value="255"/>
        </xsd:restriction>
      </xsd:simpleType>
    </xsd:element>
    <xsd:element name="SecurityInfo" ma:index="12" nillable="true" ma:displayName="Security Info" ma:hidden="true" ma:internalName="SecurityInfo" ma:readOnly="false">
      <xsd:simpleType>
        <xsd:restriction base="dms:Text">
          <xsd:maxLength value="255"/>
        </xsd:restriction>
      </xsd:simpleType>
    </xsd:element>
    <xsd:element name="isPublic" ma:index="13" nillable="true" ma:displayName="Public" ma:default="0" ma:hidden="true" ma:internalName="isPublic" ma:readOnly="false">
      <xsd:simpleType>
        <xsd:restriction base="dms:Boolean"/>
      </xsd:simpleType>
    </xsd:element>
    <xsd:element name="sharedId" ma:index="14" nillable="true" ma:displayName="Shared ID" ma:hidden="true" ma:internalName="sharedId" ma:readOnly="false">
      <xsd:simpleType>
        <xsd:restriction base="dms:Text">
          <xsd:maxLength value="255"/>
        </xsd:restriction>
      </xsd:simpleType>
    </xsd:element>
    <xsd:element name="identifier" ma:index="15" nillable="true" ma:displayName="Record ID" ma:hidden="true" ma:internalName="identifier" ma:readOnly="false">
      <xsd:simpleType>
        <xsd:restriction base="dms:Text">
          <xsd:maxLength value="255"/>
        </xsd:restriction>
      </xsd:simpleType>
    </xsd:element>
    <xsd:element name="reviewAsOf" ma:index="16" nillable="true" ma:displayName="Next Review" ma:format="DateOnly" ma:hidden="true" ma:internalName="reviewAsOf" ma:readOnly="false">
      <xsd:simpleType>
        <xsd:restriction base="dms:DateTime"/>
      </xsd:simpleType>
    </xsd:element>
    <xsd:element name="capitalProjectPriority" ma:index="17" nillable="true" ma:displayName="Capital Project Priority" ma:hidden="true" ma:internalName="capitalProjectPriority" ma:readOnly="false" ma:percentage="FALSE">
      <xsd:simpleType>
        <xsd:restriction base="dms:Number"/>
      </xsd:simpleType>
    </xsd:element>
    <xsd:element name="capitalProjectYear" ma:index="18" nillable="true" ma:displayName="Capital Project Year" ma:hidden="true" ma:internalName="capitalProjectYear" ma:readOnly="false">
      <xsd:simpleType>
        <xsd:restriction base="dms:Text">
          <xsd:maxLength value="255"/>
        </xsd:restriction>
      </xsd:simpleType>
    </xsd:element>
    <xsd:element name="Municipality" ma:index="19" nillable="true" ma:displayName="Municipality" ma:hidden="true" ma:internalName="Municipality" ma:readOnly="false">
      <xsd:simpleType>
        <xsd:restriction base="dms:Text">
          <xsd:maxLength value="255"/>
        </xsd:restriction>
      </xsd:simpleType>
    </xsd:element>
    <xsd:element name="addressee" ma:index="20" nillable="true" ma:displayName="To" ma:hidden="true" ma:internalName="addressee" ma:readOnly="false">
      <xsd:simpleType>
        <xsd:restriction base="dms:Text">
          <xsd:maxLength value="255"/>
        </xsd:restriction>
      </xsd:simpleType>
    </xsd:element>
    <xsd:element name="addressees" ma:index="21" nillable="true" ma:displayName="CC" ma:hidden="true" ma:internalName="addressees" ma:readOnly="false">
      <xsd:simpleType>
        <xsd:restriction base="dms:Text">
          <xsd:maxLength value="255"/>
        </xsd:restriction>
      </xsd:simpleType>
    </xsd:element>
    <xsd:element name="originator" ma:index="22" nillable="true" ma:displayName="From" ma:hidden="true" ma:internalName="originator" ma:readOnly="false">
      <xsd:simpleType>
        <xsd:restriction base="dms:Text">
          <xsd:maxLength value="255"/>
        </xsd:restriction>
      </xsd:simpleType>
    </xsd:element>
    <xsd:element name="sentdate" ma:index="23" nillable="true" ma:displayName="Sent Date" ma:format="DateOnly" ma:hidden="true" ma:internalName="sentdate" ma:readOnly="false">
      <xsd:simpleType>
        <xsd:restriction base="dms:DateTime"/>
      </xsd:simpleType>
    </xsd:element>
    <xsd:element name="subjectline" ma:index="24" nillable="true" ma:displayName="Email Subject" ma:hidden="true" ma:internalName="subjectline" ma:readOnly="false">
      <xsd:simpleType>
        <xsd:restriction base="dms:Text">
          <xsd:maxLength value="255"/>
        </xsd:restriction>
      </xsd:simpleType>
    </xsd:element>
    <xsd:element name="Year" ma:index="25" nillable="true" ma:displayName="Year" ma:default="" ma:internalName="Year">
      <xsd:simpleType>
        <xsd:restriction base="dms:Text">
          <xsd:maxLength value="255"/>
        </xsd:restriction>
      </xsd:simpleType>
    </xsd:element>
    <xsd:element name="Superseded" ma:index="26" nillable="true" ma:displayName="Superseded" ma:default="0" ma:description="Flag the document as being superseded" ma:internalName="Superseded">
      <xsd:simpleType>
        <xsd:restriction base="dms:Boolean"/>
      </xsd:simpleType>
    </xsd:element>
    <xsd:element name="bylawNumber" ma:index="27" nillable="true" ma:displayName="By-Law Number" ma:internalName="bylawNumber">
      <xsd:simpleType>
        <xsd:restriction base="dms:Text">
          <xsd:maxLength value="255"/>
        </xsd:restriction>
      </xsd:simpleType>
    </xsd:element>
    <xsd:element name="committee" ma:index="28" nillable="true" ma:displayName="Committee" ma:internalName="committee">
      <xsd:simpleType>
        <xsd:restriction base="dms:Text">
          <xsd:maxLength value="255"/>
        </xsd:restriction>
      </xsd:simpleType>
    </xsd:element>
    <xsd:element name="meetingId" ma:index="29" nillable="true" ma:displayName="Meeting ID" ma:internalName="meetingId">
      <xsd:simpleType>
        <xsd:restriction base="dms:Text">
          <xsd:maxLength value="255"/>
        </xsd:restriction>
      </xsd:simpleType>
    </xsd:element>
    <xsd:element name="agreementNumber" ma:index="30" nillable="true" ma:displayName="Agreement Number" ma:internalName="agreementNumber">
      <xsd:simpleType>
        <xsd:restriction base="dms:Text">
          <xsd:maxLength value="255"/>
        </xsd:restriction>
      </xsd:simpleType>
    </xsd:element>
    <xsd:element name="policyApprovalDate" ma:index="31" nillable="true" ma:displayName="Policy Approval Date" ma:format="DateOnly" ma:internalName="policyApprovalDate">
      <xsd:simpleType>
        <xsd:restriction base="dms:DateTime"/>
      </xsd:simpleType>
    </xsd:element>
    <xsd:element name="policyApprovedBy" ma:index="32" nillable="true" ma:displayName="Policy Approved By" ma:internalName="policyApprovedBy">
      <xsd:simpleType>
        <xsd:restriction base="dms:Text">
          <xsd:maxLength value="255"/>
        </xsd:restriction>
      </xsd:simpleType>
    </xsd:element>
    <xsd:element name="policyNumber" ma:index="33" nillable="true" ma:displayName="Policy Number" ma:internalName="policyNumber">
      <xsd:simpleType>
        <xsd:restriction base="dms:Text">
          <xsd:maxLength value="255"/>
        </xsd:restriction>
      </xsd:simpleType>
    </xsd:element>
    <xsd:element name="policyStatus" ma:index="34" nillable="true" ma:displayName="Policy Status" ma:internalName="policyStatus">
      <xsd:simpleType>
        <xsd:restriction base="dms:Text">
          <xsd:maxLength value="255"/>
        </xsd:restriction>
      </xsd:simpleType>
    </xsd:element>
    <xsd:element name="purchaseNumber" ma:index="35" nillable="true" ma:displayName="Purchase Number" ma:internalName="purchaseNumber">
      <xsd:simpleType>
        <xsd:restriction base="dms:Text">
          <xsd:maxLength value="255"/>
        </xsd:restriction>
      </xsd:simpleType>
    </xsd:element>
    <xsd:element name="procedureNumber" ma:index="36" nillable="true" ma:displayName="Procedure Number" ma:internalName="procedureNumber">
      <xsd:simpleType>
        <xsd:restriction base="dms:Text">
          <xsd:maxLength value="255"/>
        </xsd:restriction>
      </xsd:simpleType>
    </xsd:element>
    <xsd:element name="recordOriginatingLocation" ma:index="37" nillable="true" ma:displayName="Originating Location" ma:hidden="true" ma:internalName="recordOriginatingLocatio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07520ec-6bc0-44fa-bd35-215c990d95f9" ContentTypeId="0x0101002C4164E063A41A4487A7365A660F1118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pitalProjectYear xmlns="e6cd7bd4-3f3e-4495-b8c9-139289cd76e6" xsi:nil="true"/>
    <subjectline xmlns="e6cd7bd4-3f3e-4495-b8c9-139289cd76e6" xsi:nil="true"/>
    <policyStatus xmlns="e6cd7bd4-3f3e-4495-b8c9-139289cd76e6" xsi:nil="true"/>
    <SecurityInfo xmlns="e6cd7bd4-3f3e-4495-b8c9-139289cd76e6" xsi:nil="true"/>
    <sentdate xmlns="e6cd7bd4-3f3e-4495-b8c9-139289cd76e6" xsi:nil="true"/>
    <Superseded xmlns="e6cd7bd4-3f3e-4495-b8c9-139289cd76e6">false</Superseded>
    <Year xmlns="e6cd7bd4-3f3e-4495-b8c9-139289cd76e6" xsi:nil="true"/>
    <originator xmlns="e6cd7bd4-3f3e-4495-b8c9-139289cd76e6" xsi:nil="true"/>
    <policyNumber xmlns="e6cd7bd4-3f3e-4495-b8c9-139289cd76e6" xsi:nil="true"/>
    <documentNumber xmlns="e6cd7bd4-3f3e-4495-b8c9-139289cd76e6">GC_112089230</documentNumber>
    <Municipality xmlns="e6cd7bd4-3f3e-4495-b8c9-139289cd76e6" xsi:nil="true"/>
    <gcNumber xmlns="e6cd7bd4-3f3e-4495-b8c9-139289cd76e6" xsi:nil="true"/>
    <recordCategory xmlns="e6cd7bd4-3f3e-4495-b8c9-139289cd76e6">C11</recordCategory>
    <isPublic xmlns="e6cd7bd4-3f3e-4495-b8c9-139289cd76e6">true</isPublic>
    <sharedId xmlns="e6cd7bd4-3f3e-4495-b8c9-139289cd76e6" xsi:nil="true"/>
    <committee xmlns="e6cd7bd4-3f3e-4495-b8c9-139289cd76e6" xsi:nil="true"/>
    <meetingId xmlns="e6cd7bd4-3f3e-4495-b8c9-139289cd76e6">[2019-11-14 Committee of the Whole [7220]]</meetingId>
    <capitalProjectPriority xmlns="e6cd7bd4-3f3e-4495-b8c9-139289cd76e6" xsi:nil="true"/>
    <policyApprovalDate xmlns="e6cd7bd4-3f3e-4495-b8c9-139289cd76e6" xsi:nil="true"/>
    <NodeRef xmlns="e6cd7bd4-3f3e-4495-b8c9-139289cd76e6">931fdcb3-7316-4a10-9fd5-ffff2fc3618d</NodeRef>
    <addressees xmlns="e6cd7bd4-3f3e-4495-b8c9-139289cd76e6" xsi:nil="true"/>
    <identifier xmlns="e6cd7bd4-3f3e-4495-b8c9-139289cd76e6" xsi:nil="true"/>
    <reviewAsOf xmlns="e6cd7bd4-3f3e-4495-b8c9-139289cd76e6" xsi:nil="true"/>
    <bylawNumber xmlns="e6cd7bd4-3f3e-4495-b8c9-139289cd76e6" xsi:nil="true"/>
    <addressee xmlns="e6cd7bd4-3f3e-4495-b8c9-139289cd76e6" xsi:nil="true"/>
    <agreementNumber xmlns="e6cd7bd4-3f3e-4495-b8c9-139289cd76e6" xsi:nil="true"/>
    <policyApprovedBy xmlns="e6cd7bd4-3f3e-4495-b8c9-139289cd76e6" xsi:nil="true"/>
    <recordOriginatingLocation xmlns="e6cd7bd4-3f3e-4495-b8c9-139289cd76e6" xsi:nil="true"/>
    <purchaseNumber xmlns="e6cd7bd4-3f3e-4495-b8c9-139289cd76e6" xsi:nil="true"/>
    <procedureNumber xmlns="e6cd7bd4-3f3e-4495-b8c9-139289cd76e6" xsi:nil="true"/>
  </documentManagement>
</p:properties>
</file>

<file path=customXml/itemProps1.xml><?xml version="1.0" encoding="utf-8"?>
<ds:datastoreItem xmlns:ds="http://schemas.openxmlformats.org/officeDocument/2006/customXml" ds:itemID="{65AFFE12-A1FF-4ECC-A8F7-E225D92C3F4A}"/>
</file>

<file path=customXml/itemProps2.xml><?xml version="1.0" encoding="utf-8"?>
<ds:datastoreItem xmlns:ds="http://schemas.openxmlformats.org/officeDocument/2006/customXml" ds:itemID="{DC5F811F-31FC-4D37-8C9F-5180DCE5E2CB}"/>
</file>

<file path=customXml/itemProps3.xml><?xml version="1.0" encoding="utf-8"?>
<ds:datastoreItem xmlns:ds="http://schemas.openxmlformats.org/officeDocument/2006/customXml" ds:itemID="{3037EF25-0E77-48A7-90C6-4A6B8BEE3287}"/>
</file>

<file path=customXml/itemProps4.xml><?xml version="1.0" encoding="utf-8"?>
<ds:datastoreItem xmlns:ds="http://schemas.openxmlformats.org/officeDocument/2006/customXml" ds:itemID="{21A8948C-CF4D-4D82-A52D-0E59677EE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County of Grey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Weppler, Kevin</dc:creator>
  <cp:lastModifiedBy>Alpajaro,Joanna</cp:lastModifiedBy>
  <cp:lastPrinted>2019-11-05T21:29:28Z</cp:lastPrinted>
  <dcterms:created xsi:type="dcterms:W3CDTF">2017-07-14T19:05:34Z</dcterms:created>
  <dcterms:modified xsi:type="dcterms:W3CDTF">2019-11-07T19:08:57Z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0x0101002C4164E063A41A4487A7365A660F1118010031BA1F9FBD6B30408708386EC3162547</vt:lpwstr>
  </property>
  <property fmtid="{D5CDD505-2E9C-101B-9397-08002B2CF9AE}" pid="4" name="Order">
    <vt:r8>100</vt:r8>
  </property>
  <property fmtid="{D5CDD505-2E9C-101B-9397-08002B2CF9AE}" pid="5" name="_ExtendedDescription">
    <vt:lpwstr/>
  </property>
</Properties>
</file>